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\обмен\КП 2017\Лоты 2017 ПИР\г. Бузулук (лот 5)\"/>
    </mc:Choice>
  </mc:AlternateContent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Лист1!$A$1:$L$115</definedName>
  </definedNames>
  <calcPr calcId="152511"/>
</workbook>
</file>

<file path=xl/calcChain.xml><?xml version="1.0" encoding="utf-8"?>
<calcChain xmlns="http://schemas.openxmlformats.org/spreadsheetml/2006/main">
  <c r="L108" i="1" l="1"/>
  <c r="L110" i="1" l="1"/>
  <c r="L109" i="1"/>
  <c r="L24" i="1"/>
  <c r="B27" i="1"/>
  <c r="L76" i="1"/>
  <c r="G76" i="1"/>
  <c r="G71" i="1"/>
  <c r="L71" i="1"/>
  <c r="G27" i="1"/>
  <c r="L27" i="1"/>
  <c r="G24" i="1"/>
  <c r="L103" i="1" l="1"/>
  <c r="L104" i="1" s="1"/>
</calcChain>
</file>

<file path=xl/sharedStrings.xml><?xml version="1.0" encoding="utf-8"?>
<sst xmlns="http://schemas.openxmlformats.org/spreadsheetml/2006/main" count="37" uniqueCount="32">
  <si>
    <t>В=</t>
  </si>
  <si>
    <t>(Таблица 2)</t>
  </si>
  <si>
    <t>% процентное соотношение</t>
  </si>
  <si>
    <t>(Таблица 8)</t>
  </si>
  <si>
    <t>А=</t>
  </si>
  <si>
    <t>(Таблица 1)</t>
  </si>
  <si>
    <t>(Таблица 12)</t>
  </si>
  <si>
    <t>СОГЛАСОВАНО:                                                                                                               УТВЕРЖДАЮ:
___________________                                                                     Заместитель генерального директора 
                                                                                                  по организационно-технической работе
                                                                        НО «Фонд модернизации ЖКХ Оренбургской области»                                                                                                                                                   ______________К.С.Золотарев</t>
  </si>
  <si>
    <t>Смета на проектные работы</t>
  </si>
  <si>
    <t>Наименование организации заказчика: Некоммерческая организация «Фонд модернизации жилищно-коммунального хозяйства Оренбургской области».</t>
  </si>
  <si>
    <t>Смета составлена в соответствии с ГСН «Справочник базовых цена на обмерные работы и обследование зданий и сооружений», 2016г.; «Справочником базовых цен на проектные работы в строительстве «Нормативы подготовки технической документации для капитального ремонта зданий и сооружений жилищно-гражданского назначения», 2012 г.; Методическими указаниями по применению справочников базовыз цен на проектные работы в строительстве, 2009 г..</t>
  </si>
  <si>
    <t>№ п/п</t>
  </si>
  <si>
    <t xml:space="preserve">Характеристика
предприятия, здания, сооружения или вида работ
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</si>
  <si>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</si>
  <si>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Цпр.=(а+вхХ)хК</t>
  </si>
  <si>
    <t xml:space="preserve">Ст-ть
 руб.
</t>
  </si>
  <si>
    <t>Объем,  м3</t>
  </si>
  <si>
    <t>Сметная документация</t>
  </si>
  <si>
    <t>ИТОГО:</t>
  </si>
  <si>
    <t>К=3,92 Текущие цены на 2 квартал 2016 г. (Приложение 3 к письму Минстроя РФ №17269-ХМ/09 от 03.06.2016г.).</t>
  </si>
  <si>
    <t>НДС 18%</t>
  </si>
  <si>
    <t>ВСЕГО по смете</t>
  </si>
  <si>
    <t>Составил      ____________________________              Ворапаева Т.В.</t>
  </si>
  <si>
    <t>Проверил      ____________________________               Сидоров М.С.</t>
  </si>
  <si>
    <t>коэф.</t>
  </si>
  <si>
    <t>м2.</t>
  </si>
  <si>
    <t xml:space="preserve">Разработка проектной и рабочей документации на капитальный ремонт ЭСН  </t>
  </si>
  <si>
    <t>Обмерные работы многоквартирного жилого дома высотой до 6 м. Категория сложности здания-1. Категория сложности работ-1.</t>
  </si>
  <si>
    <t>(Таблица 8); К=2,2</t>
  </si>
  <si>
    <t>на разработку проектно-сметной документации по капитальному ремонту  внутридомовой инженерной системы  электроснабжения многоквартирного дома, расположенного по адресу: Оренбургская область, г.Бузулук,  7а микрорайон, д.29</t>
  </si>
  <si>
    <t>Эскпертиза сметной документации</t>
  </si>
  <si>
    <t>355729,4/1,18*0,8/100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</si>
</sst>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0" fillId="0" borderId="0" xfId="0" applyBorder="1"/>
    <xf numFmtId="0" fontId="0" fillId="0" borderId="14" xfId="0" applyBorder="1"/>
    <xf numFmtId="0" fontId="1" fillId="0" borderId="3" xfId="0" applyFont="1" applyBorder="1" applyAlignment="1">
      <alignment horizontal="left"/>
    </xf>
    <xf numFmtId="2" fontId="1" fillId="0" borderId="1" xfId="0" applyNumberFormat="1" applyFont="1" applyBorder="1"/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8" xfId="0" applyFont="1" applyBorder="1" applyAlignment="1">
      <alignment horizontal="center" vertical="top"/>
    </xf>
    <xf numFmtId="0" fontId="1" fillId="0" borderId="2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164" fontId="1" fillId="0" borderId="5" xfId="0" applyNumberFormat="1" applyFont="1" applyBorder="1" applyAlignment="1">
      <alignment horizontal="right" vertical="top"/>
    </xf>
    <xf numFmtId="0" fontId="1" fillId="0" borderId="5" xfId="0" applyFont="1" applyBorder="1" applyAlignment="1">
      <alignment horizontal="right"/>
    </xf>
    <xf numFmtId="0" fontId="1" fillId="0" borderId="5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right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1" fillId="0" borderId="12" xfId="0" applyNumberFormat="1" applyFont="1" applyBorder="1" applyAlignment="1">
      <alignment horizontal="right" vertical="top"/>
    </xf>
    <xf numFmtId="0" fontId="1" fillId="0" borderId="8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right" vertical="top"/>
    </xf>
    <xf numFmtId="0" fontId="1" fillId="0" borderId="11" xfId="0" applyFont="1" applyBorder="1" applyAlignment="1">
      <alignment horizontal="right" vertical="top"/>
    </xf>
    <xf numFmtId="0" fontId="1" fillId="0" borderId="12" xfId="0" applyFont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10" xfId="0" applyNumberFormat="1" applyFont="1" applyBorder="1" applyAlignment="1">
      <alignment horizontal="right" vertical="top"/>
    </xf>
    <xf numFmtId="2" fontId="1" fillId="0" borderId="11" xfId="0" applyNumberFormat="1" applyFont="1" applyBorder="1" applyAlignment="1">
      <alignment horizontal="right" vertical="top"/>
    </xf>
    <xf numFmtId="2" fontId="1" fillId="0" borderId="12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0" xfId="0" applyFont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4"/>
  <sheetViews>
    <sheetView tabSelected="1" topLeftCell="A26" zoomScaleNormal="100" workbookViewId="0">
      <selection activeCell="L110" sqref="L110"/>
    </sheetView>
  </sheetViews>
  <sheetFormatPr defaultRowHeight="15" x14ac:dyDescent="0.25"/>
  <cols>
    <col min="1" max="1" width="3.42578125" customWidth="1"/>
    <col min="2" max="2" width="10" customWidth="1"/>
    <col min="3" max="3" width="19" customWidth="1"/>
    <col min="4" max="4" width="8.140625" customWidth="1"/>
    <col min="5" max="5" width="5.85546875" customWidth="1"/>
    <col min="6" max="6" width="19.42578125" customWidth="1"/>
    <col min="7" max="7" width="5.85546875" customWidth="1"/>
    <col min="8" max="8" width="4.85546875" customWidth="1"/>
    <col min="9" max="9" width="6.140625" customWidth="1"/>
    <col min="10" max="10" width="1.7109375" customWidth="1"/>
    <col min="11" max="11" width="6.7109375" customWidth="1"/>
    <col min="12" max="12" width="10.85546875" customWidth="1"/>
    <col min="13" max="13" width="9.140625" customWidth="1"/>
  </cols>
  <sheetData>
    <row r="1" spans="1:12" ht="1.5" customHeight="1" x14ac:dyDescent="0.25">
      <c r="A1" s="112" t="s">
        <v>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</row>
    <row r="2" spans="1:12" ht="0.75" hidden="1" customHeight="1" x14ac:dyDescent="0.25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</row>
    <row r="3" spans="1:12" ht="76.5" customHeight="1" x14ac:dyDescent="0.25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</row>
    <row r="4" spans="1:12" ht="4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2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2" ht="0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2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2" x14ac:dyDescent="0.25">
      <c r="A8" s="110" t="s">
        <v>8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</row>
    <row r="9" spans="1:12" ht="1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2" ht="15" customHeight="1" x14ac:dyDescent="0.25">
      <c r="A10" s="109" t="s">
        <v>29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</row>
    <row r="11" spans="1:12" x14ac:dyDescent="0.25">
      <c r="A11" s="109"/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</row>
    <row r="12" spans="1:12" ht="30.75" customHeight="1" x14ac:dyDescent="0.25">
      <c r="A12" s="109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</row>
    <row r="13" spans="1:12" ht="6.75" customHeight="1" x14ac:dyDescent="0.25">
      <c r="A13" s="109"/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</row>
    <row r="14" spans="1:12" ht="3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2" ht="15" customHeight="1" x14ac:dyDescent="0.25">
      <c r="A15" s="124" t="s">
        <v>9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</row>
    <row r="16" spans="1:12" x14ac:dyDescent="0.25">
      <c r="A16" s="124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</row>
    <row r="17" spans="1:12" ht="9.7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2" ht="15" customHeight="1" x14ac:dyDescent="0.25">
      <c r="A18" s="123" t="s">
        <v>10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</row>
    <row r="19" spans="1:12" ht="63" customHeight="1" x14ac:dyDescent="0.25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</row>
    <row r="20" spans="1:12" ht="8.25" customHeight="1" x14ac:dyDescent="0.25">
      <c r="A20" s="11"/>
      <c r="B20" s="11"/>
      <c r="C20" s="11"/>
      <c r="D20" s="2"/>
      <c r="E20" s="2"/>
      <c r="F20" s="2"/>
      <c r="G20" s="11"/>
      <c r="H20" s="11"/>
      <c r="I20" s="11"/>
      <c r="J20" s="11"/>
    </row>
    <row r="21" spans="1:12" ht="91.5" customHeight="1" x14ac:dyDescent="0.25">
      <c r="A21" s="8" t="s">
        <v>11</v>
      </c>
      <c r="B21" s="119" t="s">
        <v>12</v>
      </c>
      <c r="C21" s="120"/>
      <c r="D21" s="119" t="s">
        <v>13</v>
      </c>
      <c r="E21" s="121"/>
      <c r="F21" s="120"/>
      <c r="G21" s="113" t="s">
        <v>14</v>
      </c>
      <c r="H21" s="114"/>
      <c r="I21" s="114"/>
      <c r="J21" s="114"/>
      <c r="K21" s="115"/>
      <c r="L21" s="8" t="s">
        <v>15</v>
      </c>
    </row>
    <row r="22" spans="1:12" x14ac:dyDescent="0.25">
      <c r="A22" s="9">
        <v>1</v>
      </c>
      <c r="B22" s="116">
        <v>2</v>
      </c>
      <c r="C22" s="118"/>
      <c r="D22" s="116">
        <v>3</v>
      </c>
      <c r="E22" s="117"/>
      <c r="F22" s="118"/>
      <c r="G22" s="116">
        <v>4</v>
      </c>
      <c r="H22" s="117"/>
      <c r="I22" s="117"/>
      <c r="J22" s="117"/>
      <c r="K22" s="118"/>
      <c r="L22" s="9">
        <v>5</v>
      </c>
    </row>
    <row r="23" spans="1:12" x14ac:dyDescent="0.25">
      <c r="A23" s="9"/>
      <c r="B23" s="116" t="s">
        <v>16</v>
      </c>
      <c r="C23" s="118"/>
      <c r="D23" s="116">
        <v>2903</v>
      </c>
      <c r="E23" s="117"/>
      <c r="F23" s="118"/>
      <c r="G23" s="116"/>
      <c r="H23" s="117"/>
      <c r="I23" s="117"/>
      <c r="J23" s="117"/>
      <c r="K23" s="118"/>
      <c r="L23" s="12"/>
    </row>
    <row r="24" spans="1:12" x14ac:dyDescent="0.25">
      <c r="A24" s="41">
        <v>1</v>
      </c>
      <c r="B24" s="59" t="s">
        <v>27</v>
      </c>
      <c r="C24" s="68"/>
      <c r="D24" s="23" t="s">
        <v>0</v>
      </c>
      <c r="E24" s="13">
        <v>409.2</v>
      </c>
      <c r="F24" s="1" t="s">
        <v>1</v>
      </c>
      <c r="G24" s="80" t="str">
        <f>D23&amp;"/100*"&amp;E24&amp;"*"&amp;D25/100</f>
        <v>2903/100*409,2*0,1638</v>
      </c>
      <c r="H24" s="81"/>
      <c r="I24" s="81"/>
      <c r="J24" s="81"/>
      <c r="K24" s="82"/>
      <c r="L24" s="77">
        <f>D23/100*E24*(D25/100)*2.2</f>
        <v>4280.743827360001</v>
      </c>
    </row>
    <row r="25" spans="1:12" x14ac:dyDescent="0.25">
      <c r="A25" s="42"/>
      <c r="B25" s="61"/>
      <c r="C25" s="69"/>
      <c r="D25" s="22">
        <v>16.38</v>
      </c>
      <c r="E25" s="65" t="s">
        <v>2</v>
      </c>
      <c r="F25" s="66"/>
      <c r="G25" s="83"/>
      <c r="H25" s="111"/>
      <c r="I25" s="111"/>
      <c r="J25" s="111"/>
      <c r="K25" s="85"/>
      <c r="L25" s="78"/>
    </row>
    <row r="26" spans="1:12" ht="51.75" customHeight="1" x14ac:dyDescent="0.25">
      <c r="A26" s="43"/>
      <c r="B26" s="63"/>
      <c r="C26" s="70"/>
      <c r="D26" s="48" t="s">
        <v>28</v>
      </c>
      <c r="E26" s="122"/>
      <c r="F26" s="49"/>
      <c r="G26" s="86"/>
      <c r="H26" s="87"/>
      <c r="I26" s="87"/>
      <c r="J26" s="87"/>
      <c r="K26" s="88"/>
      <c r="L26" s="79"/>
    </row>
    <row r="27" spans="1:12" x14ac:dyDescent="0.25">
      <c r="A27" s="41">
        <v>2</v>
      </c>
      <c r="B27" s="59" t="str">
        <f>"Обследование электрических сетей многоквартирного жилого дома высотой до 6 м., площадью " &amp;D30&amp;V29</f>
        <v>Обследование электрических сетей многоквартирного жилого дома высотой до 6 м., площадью 1075,2</v>
      </c>
      <c r="C27" s="45"/>
      <c r="D27" s="19" t="s">
        <v>0</v>
      </c>
      <c r="E27" s="2">
        <v>1200</v>
      </c>
      <c r="F27" s="10"/>
      <c r="G27" s="97" t="str">
        <f>E27&amp;"*"&amp;D30&amp;"/1000*"&amp;D28/100</f>
        <v>1200*1075,2/1000*0,4</v>
      </c>
      <c r="H27" s="98"/>
      <c r="I27" s="98"/>
      <c r="J27" s="98"/>
      <c r="K27" s="99"/>
      <c r="L27" s="77">
        <f>E27*D30/1000*D28/100</f>
        <v>516.096</v>
      </c>
    </row>
    <row r="28" spans="1:12" x14ac:dyDescent="0.25">
      <c r="A28" s="42"/>
      <c r="B28" s="46"/>
      <c r="C28" s="47"/>
      <c r="D28" s="22">
        <v>40</v>
      </c>
      <c r="E28" s="65" t="s">
        <v>2</v>
      </c>
      <c r="F28" s="66"/>
      <c r="G28" s="100"/>
      <c r="H28" s="101"/>
      <c r="I28" s="101"/>
      <c r="J28" s="101"/>
      <c r="K28" s="102"/>
      <c r="L28" s="78"/>
    </row>
    <row r="29" spans="1:12" x14ac:dyDescent="0.25">
      <c r="A29" s="42"/>
      <c r="B29" s="46"/>
      <c r="C29" s="47"/>
      <c r="D29" s="67" t="s">
        <v>3</v>
      </c>
      <c r="E29" s="65"/>
      <c r="F29" s="66"/>
      <c r="G29" s="100"/>
      <c r="H29" s="101"/>
      <c r="I29" s="101"/>
      <c r="J29" s="101"/>
      <c r="K29" s="102"/>
      <c r="L29" s="78"/>
    </row>
    <row r="30" spans="1:12" ht="30.75" customHeight="1" x14ac:dyDescent="0.25">
      <c r="A30" s="43"/>
      <c r="B30" s="48"/>
      <c r="C30" s="49"/>
      <c r="D30" s="15">
        <v>1075.2</v>
      </c>
      <c r="E30" s="17" t="s">
        <v>25</v>
      </c>
      <c r="F30" s="16"/>
      <c r="G30" s="103"/>
      <c r="H30" s="104"/>
      <c r="I30" s="104"/>
      <c r="J30" s="104"/>
      <c r="K30" s="105"/>
      <c r="L30" s="79"/>
    </row>
    <row r="31" spans="1:12" ht="1.5" hidden="1" customHeight="1" x14ac:dyDescent="0.25">
      <c r="A31" s="41"/>
      <c r="B31" s="59"/>
      <c r="C31" s="45"/>
      <c r="D31" s="19"/>
      <c r="E31" s="2"/>
      <c r="F31" s="3"/>
      <c r="G31" s="80"/>
      <c r="H31" s="81"/>
      <c r="I31" s="81"/>
      <c r="J31" s="81"/>
      <c r="K31" s="82"/>
      <c r="L31" s="77"/>
    </row>
    <row r="32" spans="1:12" hidden="1" x14ac:dyDescent="0.25">
      <c r="A32" s="42"/>
      <c r="B32" s="46"/>
      <c r="C32" s="47"/>
      <c r="D32" s="22"/>
      <c r="E32" s="65"/>
      <c r="F32" s="66"/>
      <c r="G32" s="83"/>
      <c r="H32" s="84"/>
      <c r="I32" s="84"/>
      <c r="J32" s="84"/>
      <c r="K32" s="85"/>
      <c r="L32" s="78"/>
    </row>
    <row r="33" spans="1:12" hidden="1" x14ac:dyDescent="0.25">
      <c r="A33" s="42"/>
      <c r="B33" s="46"/>
      <c r="C33" s="47"/>
      <c r="D33" s="67"/>
      <c r="E33" s="65"/>
      <c r="F33" s="66"/>
      <c r="G33" s="83"/>
      <c r="H33" s="84"/>
      <c r="I33" s="84"/>
      <c r="J33" s="84"/>
      <c r="K33" s="85"/>
      <c r="L33" s="78"/>
    </row>
    <row r="34" spans="1:12" ht="30" hidden="1" customHeight="1" x14ac:dyDescent="0.25">
      <c r="A34" s="43"/>
      <c r="B34" s="48"/>
      <c r="C34" s="49"/>
      <c r="D34" s="15"/>
      <c r="E34" s="17"/>
      <c r="F34" s="16"/>
      <c r="G34" s="86"/>
      <c r="H34" s="87"/>
      <c r="I34" s="87"/>
      <c r="J34" s="87"/>
      <c r="K34" s="88"/>
      <c r="L34" s="79"/>
    </row>
    <row r="35" spans="1:12" ht="0.75" hidden="1" customHeight="1" x14ac:dyDescent="0.25">
      <c r="A35" s="41"/>
      <c r="B35" s="59"/>
      <c r="C35" s="45"/>
      <c r="D35" s="19"/>
      <c r="E35" s="2"/>
      <c r="F35" s="3"/>
      <c r="G35" s="80"/>
      <c r="H35" s="81"/>
      <c r="I35" s="81"/>
      <c r="J35" s="81"/>
      <c r="K35" s="82"/>
      <c r="L35" s="77"/>
    </row>
    <row r="36" spans="1:12" hidden="1" x14ac:dyDescent="0.25">
      <c r="A36" s="42"/>
      <c r="B36" s="46"/>
      <c r="C36" s="47"/>
      <c r="D36" s="22"/>
      <c r="E36" s="65"/>
      <c r="F36" s="66"/>
      <c r="G36" s="83"/>
      <c r="H36" s="84"/>
      <c r="I36" s="84"/>
      <c r="J36" s="84"/>
      <c r="K36" s="85"/>
      <c r="L36" s="78"/>
    </row>
    <row r="37" spans="1:12" ht="3.75" hidden="1" customHeight="1" x14ac:dyDescent="0.25">
      <c r="A37" s="42"/>
      <c r="B37" s="46"/>
      <c r="C37" s="47"/>
      <c r="D37" s="67"/>
      <c r="E37" s="65"/>
      <c r="F37" s="66"/>
      <c r="G37" s="83"/>
      <c r="H37" s="84"/>
      <c r="I37" s="84"/>
      <c r="J37" s="84"/>
      <c r="K37" s="85"/>
      <c r="L37" s="78"/>
    </row>
    <row r="38" spans="1:12" ht="27.75" hidden="1" customHeight="1" x14ac:dyDescent="0.25">
      <c r="A38" s="43"/>
      <c r="B38" s="48"/>
      <c r="C38" s="49"/>
      <c r="D38" s="15"/>
      <c r="E38" s="17"/>
      <c r="F38" s="16"/>
      <c r="G38" s="86"/>
      <c r="H38" s="87"/>
      <c r="I38" s="87"/>
      <c r="J38" s="87"/>
      <c r="K38" s="88"/>
      <c r="L38" s="79"/>
    </row>
    <row r="39" spans="1:12" ht="15" hidden="1" customHeight="1" x14ac:dyDescent="0.25">
      <c r="A39" s="41"/>
      <c r="B39" s="59"/>
      <c r="C39" s="45"/>
      <c r="D39" s="19"/>
      <c r="E39" s="2"/>
      <c r="F39" s="3"/>
      <c r="G39" s="80"/>
      <c r="H39" s="81"/>
      <c r="I39" s="81"/>
      <c r="J39" s="81"/>
      <c r="K39" s="82"/>
      <c r="L39" s="77"/>
    </row>
    <row r="40" spans="1:12" hidden="1" x14ac:dyDescent="0.25">
      <c r="A40" s="42"/>
      <c r="B40" s="46"/>
      <c r="C40" s="47"/>
      <c r="D40" s="22"/>
      <c r="E40" s="65"/>
      <c r="F40" s="66"/>
      <c r="G40" s="83"/>
      <c r="H40" s="84"/>
      <c r="I40" s="84"/>
      <c r="J40" s="84"/>
      <c r="K40" s="85"/>
      <c r="L40" s="78"/>
    </row>
    <row r="41" spans="1:12" hidden="1" x14ac:dyDescent="0.25">
      <c r="A41" s="42"/>
      <c r="B41" s="46"/>
      <c r="C41" s="47"/>
      <c r="D41" s="67"/>
      <c r="E41" s="65"/>
      <c r="F41" s="66"/>
      <c r="G41" s="83"/>
      <c r="H41" s="84"/>
      <c r="I41" s="84"/>
      <c r="J41" s="84"/>
      <c r="K41" s="85"/>
      <c r="L41" s="78"/>
    </row>
    <row r="42" spans="1:12" hidden="1" x14ac:dyDescent="0.25">
      <c r="A42" s="43"/>
      <c r="B42" s="48"/>
      <c r="C42" s="49"/>
      <c r="D42" s="15"/>
      <c r="E42" s="17"/>
      <c r="F42" s="16"/>
      <c r="G42" s="86"/>
      <c r="H42" s="87"/>
      <c r="I42" s="87"/>
      <c r="J42" s="87"/>
      <c r="K42" s="88"/>
      <c r="L42" s="79"/>
    </row>
    <row r="43" spans="1:12" hidden="1" x14ac:dyDescent="0.25">
      <c r="A43" s="41"/>
      <c r="B43" s="59"/>
      <c r="C43" s="45"/>
      <c r="D43" s="19"/>
      <c r="E43" s="2"/>
      <c r="F43" s="3"/>
      <c r="G43" s="80"/>
      <c r="H43" s="81"/>
      <c r="I43" s="81"/>
      <c r="J43" s="81"/>
      <c r="K43" s="82"/>
      <c r="L43" s="77"/>
    </row>
    <row r="44" spans="1:12" hidden="1" x14ac:dyDescent="0.25">
      <c r="A44" s="42"/>
      <c r="B44" s="46"/>
      <c r="C44" s="47"/>
      <c r="D44" s="22"/>
      <c r="E44" s="65"/>
      <c r="F44" s="66"/>
      <c r="G44" s="83"/>
      <c r="H44" s="84"/>
      <c r="I44" s="84"/>
      <c r="J44" s="84"/>
      <c r="K44" s="85"/>
      <c r="L44" s="78"/>
    </row>
    <row r="45" spans="1:12" hidden="1" x14ac:dyDescent="0.25">
      <c r="A45" s="42"/>
      <c r="B45" s="46"/>
      <c r="C45" s="47"/>
      <c r="D45" s="67"/>
      <c r="E45" s="65"/>
      <c r="F45" s="66"/>
      <c r="G45" s="83"/>
      <c r="H45" s="84"/>
      <c r="I45" s="84"/>
      <c r="J45" s="84"/>
      <c r="K45" s="85"/>
      <c r="L45" s="78"/>
    </row>
    <row r="46" spans="1:12" hidden="1" x14ac:dyDescent="0.25">
      <c r="A46" s="43"/>
      <c r="B46" s="48"/>
      <c r="C46" s="49"/>
      <c r="D46" s="15"/>
      <c r="E46" s="17"/>
      <c r="F46" s="16"/>
      <c r="G46" s="86"/>
      <c r="H46" s="87"/>
      <c r="I46" s="87"/>
      <c r="J46" s="87"/>
      <c r="K46" s="88"/>
      <c r="L46" s="79"/>
    </row>
    <row r="47" spans="1:12" ht="15" hidden="1" customHeight="1" x14ac:dyDescent="0.25">
      <c r="A47" s="41"/>
      <c r="B47" s="59"/>
      <c r="C47" s="45"/>
      <c r="D47" s="19"/>
      <c r="E47" s="2"/>
      <c r="F47" s="3"/>
      <c r="G47" s="80"/>
      <c r="H47" s="81"/>
      <c r="I47" s="81"/>
      <c r="J47" s="81"/>
      <c r="K47" s="82"/>
      <c r="L47" s="77"/>
    </row>
    <row r="48" spans="1:12" hidden="1" x14ac:dyDescent="0.25">
      <c r="A48" s="42"/>
      <c r="B48" s="46"/>
      <c r="C48" s="47"/>
      <c r="D48" s="22"/>
      <c r="E48" s="65"/>
      <c r="F48" s="66"/>
      <c r="G48" s="83"/>
      <c r="H48" s="84"/>
      <c r="I48" s="84"/>
      <c r="J48" s="84"/>
      <c r="K48" s="85"/>
      <c r="L48" s="78"/>
    </row>
    <row r="49" spans="1:12" hidden="1" x14ac:dyDescent="0.25">
      <c r="A49" s="42"/>
      <c r="B49" s="46"/>
      <c r="C49" s="47"/>
      <c r="D49" s="67"/>
      <c r="E49" s="65"/>
      <c r="F49" s="66"/>
      <c r="G49" s="83"/>
      <c r="H49" s="84"/>
      <c r="I49" s="84"/>
      <c r="J49" s="84"/>
      <c r="K49" s="85"/>
      <c r="L49" s="78"/>
    </row>
    <row r="50" spans="1:12" hidden="1" x14ac:dyDescent="0.25">
      <c r="A50" s="43"/>
      <c r="B50" s="48"/>
      <c r="C50" s="49"/>
      <c r="D50" s="15"/>
      <c r="E50" s="17"/>
      <c r="F50" s="16"/>
      <c r="G50" s="86"/>
      <c r="H50" s="87"/>
      <c r="I50" s="87"/>
      <c r="J50" s="87"/>
      <c r="K50" s="88"/>
      <c r="L50" s="79"/>
    </row>
    <row r="51" spans="1:12" hidden="1" x14ac:dyDescent="0.25">
      <c r="A51" s="41"/>
      <c r="B51" s="59"/>
      <c r="C51" s="45"/>
      <c r="D51" s="19"/>
      <c r="E51" s="2"/>
      <c r="F51" s="3"/>
      <c r="G51" s="80"/>
      <c r="H51" s="81"/>
      <c r="I51" s="81"/>
      <c r="J51" s="81"/>
      <c r="K51" s="82"/>
      <c r="L51" s="77"/>
    </row>
    <row r="52" spans="1:12" hidden="1" x14ac:dyDescent="0.25">
      <c r="A52" s="42"/>
      <c r="B52" s="46"/>
      <c r="C52" s="47"/>
      <c r="D52" s="22"/>
      <c r="E52" s="65"/>
      <c r="F52" s="66"/>
      <c r="G52" s="83"/>
      <c r="H52" s="84"/>
      <c r="I52" s="84"/>
      <c r="J52" s="84"/>
      <c r="K52" s="85"/>
      <c r="L52" s="78"/>
    </row>
    <row r="53" spans="1:12" hidden="1" x14ac:dyDescent="0.25">
      <c r="A53" s="42"/>
      <c r="B53" s="46"/>
      <c r="C53" s="47"/>
      <c r="D53" s="67"/>
      <c r="E53" s="65"/>
      <c r="F53" s="66"/>
      <c r="G53" s="83"/>
      <c r="H53" s="84"/>
      <c r="I53" s="84"/>
      <c r="J53" s="84"/>
      <c r="K53" s="85"/>
      <c r="L53" s="78"/>
    </row>
    <row r="54" spans="1:12" hidden="1" x14ac:dyDescent="0.25">
      <c r="A54" s="43"/>
      <c r="B54" s="48"/>
      <c r="C54" s="49"/>
      <c r="D54" s="15"/>
      <c r="E54" s="17"/>
      <c r="F54" s="16"/>
      <c r="G54" s="86"/>
      <c r="H54" s="87"/>
      <c r="I54" s="87"/>
      <c r="J54" s="87"/>
      <c r="K54" s="88"/>
      <c r="L54" s="79"/>
    </row>
    <row r="55" spans="1:12" ht="15" hidden="1" customHeight="1" x14ac:dyDescent="0.25">
      <c r="A55" s="89"/>
      <c r="B55" s="59"/>
      <c r="C55" s="68"/>
      <c r="D55" s="18"/>
      <c r="E55" s="13"/>
      <c r="F55" s="1"/>
      <c r="G55" s="71"/>
      <c r="H55" s="72"/>
      <c r="I55" s="72"/>
      <c r="J55" s="72"/>
      <c r="K55" s="73"/>
      <c r="L55" s="41"/>
    </row>
    <row r="56" spans="1:12" hidden="1" x14ac:dyDescent="0.25">
      <c r="A56" s="90"/>
      <c r="B56" s="61"/>
      <c r="C56" s="69"/>
      <c r="D56" s="19"/>
      <c r="E56" s="4"/>
      <c r="F56" s="3"/>
      <c r="G56" s="74"/>
      <c r="H56" s="75"/>
      <c r="I56" s="75"/>
      <c r="J56" s="75"/>
      <c r="K56" s="76"/>
      <c r="L56" s="42"/>
    </row>
    <row r="57" spans="1:12" hidden="1" x14ac:dyDescent="0.25">
      <c r="A57" s="90"/>
      <c r="B57" s="61"/>
      <c r="C57" s="69"/>
      <c r="D57" s="20"/>
      <c r="E57" s="65"/>
      <c r="F57" s="66"/>
      <c r="G57" s="74"/>
      <c r="H57" s="75"/>
      <c r="I57" s="75"/>
      <c r="J57" s="75"/>
      <c r="K57" s="76"/>
      <c r="L57" s="42"/>
    </row>
    <row r="58" spans="1:12" hidden="1" x14ac:dyDescent="0.25">
      <c r="A58" s="90"/>
      <c r="B58" s="61"/>
      <c r="C58" s="69"/>
      <c r="D58" s="67"/>
      <c r="E58" s="65"/>
      <c r="F58" s="66"/>
      <c r="G58" s="74"/>
      <c r="H58" s="75"/>
      <c r="I58" s="75"/>
      <c r="J58" s="75"/>
      <c r="K58" s="76"/>
      <c r="L58" s="42"/>
    </row>
    <row r="59" spans="1:12" hidden="1" x14ac:dyDescent="0.25">
      <c r="A59" s="90"/>
      <c r="B59" s="61"/>
      <c r="C59" s="69"/>
      <c r="D59" s="15"/>
      <c r="E59" s="17"/>
      <c r="F59" s="16"/>
      <c r="G59" s="74"/>
      <c r="H59" s="75"/>
      <c r="I59" s="75"/>
      <c r="J59" s="75"/>
      <c r="K59" s="76"/>
      <c r="L59" s="42"/>
    </row>
    <row r="60" spans="1:12" hidden="1" x14ac:dyDescent="0.25">
      <c r="A60" s="41"/>
      <c r="B60" s="44"/>
      <c r="C60" s="45"/>
      <c r="D60" s="50"/>
      <c r="E60" s="51"/>
      <c r="F60" s="52"/>
      <c r="G60" s="59"/>
      <c r="H60" s="60"/>
      <c r="I60" s="60"/>
      <c r="J60" s="60"/>
      <c r="K60" s="60"/>
      <c r="L60" s="41"/>
    </row>
    <row r="61" spans="1:12" ht="3.75" hidden="1" customHeight="1" x14ac:dyDescent="0.25">
      <c r="A61" s="42"/>
      <c r="B61" s="46"/>
      <c r="C61" s="47"/>
      <c r="D61" s="53"/>
      <c r="E61" s="54"/>
      <c r="F61" s="55"/>
      <c r="G61" s="61"/>
      <c r="H61" s="62"/>
      <c r="I61" s="62"/>
      <c r="J61" s="62"/>
      <c r="K61" s="62"/>
      <c r="L61" s="42"/>
    </row>
    <row r="62" spans="1:12" ht="14.25" hidden="1" customHeight="1" x14ac:dyDescent="0.25">
      <c r="A62" s="43"/>
      <c r="B62" s="48"/>
      <c r="C62" s="49"/>
      <c r="D62" s="56"/>
      <c r="E62" s="57"/>
      <c r="F62" s="58"/>
      <c r="G62" s="63"/>
      <c r="H62" s="64"/>
      <c r="I62" s="64"/>
      <c r="J62" s="64"/>
      <c r="K62" s="64"/>
      <c r="L62" s="43"/>
    </row>
    <row r="63" spans="1:12" ht="15" hidden="1" customHeight="1" x14ac:dyDescent="0.25">
      <c r="A63" s="41"/>
      <c r="B63" s="59"/>
      <c r="C63" s="68"/>
      <c r="D63" s="23"/>
      <c r="E63" s="13"/>
      <c r="F63" s="1"/>
      <c r="G63" s="71"/>
      <c r="H63" s="72"/>
      <c r="I63" s="72"/>
      <c r="J63" s="72"/>
      <c r="K63" s="73"/>
      <c r="L63" s="41"/>
    </row>
    <row r="64" spans="1:12" hidden="1" x14ac:dyDescent="0.25">
      <c r="A64" s="42"/>
      <c r="B64" s="61"/>
      <c r="C64" s="69"/>
      <c r="D64" s="21"/>
      <c r="E64" s="4"/>
      <c r="F64" s="3"/>
      <c r="G64" s="74"/>
      <c r="H64" s="75"/>
      <c r="I64" s="75"/>
      <c r="J64" s="75"/>
      <c r="K64" s="76"/>
      <c r="L64" s="42"/>
    </row>
    <row r="65" spans="1:12" hidden="1" x14ac:dyDescent="0.25">
      <c r="A65" s="42"/>
      <c r="B65" s="61"/>
      <c r="C65" s="69"/>
      <c r="D65" s="20"/>
      <c r="E65" s="65"/>
      <c r="F65" s="66"/>
      <c r="G65" s="74"/>
      <c r="H65" s="75"/>
      <c r="I65" s="75"/>
      <c r="J65" s="75"/>
      <c r="K65" s="76"/>
      <c r="L65" s="42"/>
    </row>
    <row r="66" spans="1:12" hidden="1" x14ac:dyDescent="0.25">
      <c r="A66" s="42"/>
      <c r="B66" s="61"/>
      <c r="C66" s="69"/>
      <c r="D66" s="67"/>
      <c r="E66" s="65"/>
      <c r="F66" s="66"/>
      <c r="G66" s="74"/>
      <c r="H66" s="75"/>
      <c r="I66" s="75"/>
      <c r="J66" s="75"/>
      <c r="K66" s="76"/>
      <c r="L66" s="42"/>
    </row>
    <row r="67" spans="1:12" hidden="1" x14ac:dyDescent="0.25">
      <c r="A67" s="42"/>
      <c r="B67" s="63"/>
      <c r="C67" s="70"/>
      <c r="D67" s="15"/>
      <c r="E67" s="17"/>
      <c r="F67" s="16"/>
      <c r="G67" s="74"/>
      <c r="H67" s="75"/>
      <c r="I67" s="75"/>
      <c r="J67" s="75"/>
      <c r="K67" s="76"/>
      <c r="L67" s="42"/>
    </row>
    <row r="68" spans="1:12" ht="12" hidden="1" customHeight="1" x14ac:dyDescent="0.25">
      <c r="A68" s="41"/>
      <c r="B68" s="44"/>
      <c r="C68" s="45"/>
      <c r="D68" s="50"/>
      <c r="E68" s="51"/>
      <c r="F68" s="52"/>
      <c r="G68" s="59"/>
      <c r="H68" s="60"/>
      <c r="I68" s="60"/>
      <c r="J68" s="60"/>
      <c r="K68" s="60"/>
      <c r="L68" s="41"/>
    </row>
    <row r="69" spans="1:12" hidden="1" x14ac:dyDescent="0.25">
      <c r="A69" s="42"/>
      <c r="B69" s="46"/>
      <c r="C69" s="47"/>
      <c r="D69" s="53"/>
      <c r="E69" s="54"/>
      <c r="F69" s="55"/>
      <c r="G69" s="61"/>
      <c r="H69" s="62"/>
      <c r="I69" s="62"/>
      <c r="J69" s="62"/>
      <c r="K69" s="62"/>
      <c r="L69" s="42"/>
    </row>
    <row r="70" spans="1:12" hidden="1" x14ac:dyDescent="0.25">
      <c r="A70" s="43"/>
      <c r="B70" s="48"/>
      <c r="C70" s="49"/>
      <c r="D70" s="56"/>
      <c r="E70" s="57"/>
      <c r="F70" s="58"/>
      <c r="G70" s="63"/>
      <c r="H70" s="64"/>
      <c r="I70" s="64"/>
      <c r="J70" s="64"/>
      <c r="K70" s="64"/>
      <c r="L70" s="43"/>
    </row>
    <row r="71" spans="1:12" x14ac:dyDescent="0.25">
      <c r="A71" s="41">
        <v>3</v>
      </c>
      <c r="B71" s="59" t="s">
        <v>26</v>
      </c>
      <c r="C71" s="68"/>
      <c r="D71" s="23" t="s">
        <v>4</v>
      </c>
      <c r="E71" s="13">
        <v>90</v>
      </c>
      <c r="F71" s="1" t="s">
        <v>5</v>
      </c>
      <c r="G71" s="71" t="str">
        <f>"("&amp;E71&amp;"+" &amp;D23&amp; "*" &amp;E72&amp; ")*" &amp;D73/100&amp; "*1000*"&amp;E75</f>
        <v>(90+2903*0,01)*0,02*1000*1</v>
      </c>
      <c r="H71" s="72"/>
      <c r="I71" s="72"/>
      <c r="J71" s="72"/>
      <c r="K71" s="73"/>
      <c r="L71" s="41">
        <f>(E71+D23*E72)*(D73/100)*1000*E75</f>
        <v>2380.6000000000004</v>
      </c>
    </row>
    <row r="72" spans="1:12" x14ac:dyDescent="0.25">
      <c r="A72" s="42"/>
      <c r="B72" s="61"/>
      <c r="C72" s="69"/>
      <c r="D72" s="21" t="s">
        <v>0</v>
      </c>
      <c r="E72" s="4">
        <v>0.01</v>
      </c>
      <c r="F72" s="3" t="s">
        <v>5</v>
      </c>
      <c r="G72" s="74"/>
      <c r="H72" s="75"/>
      <c r="I72" s="75"/>
      <c r="J72" s="75"/>
      <c r="K72" s="76"/>
      <c r="L72" s="42"/>
    </row>
    <row r="73" spans="1:12" x14ac:dyDescent="0.25">
      <c r="A73" s="42"/>
      <c r="B73" s="61"/>
      <c r="C73" s="69"/>
      <c r="D73" s="20">
        <v>2</v>
      </c>
      <c r="E73" s="65" t="s">
        <v>2</v>
      </c>
      <c r="F73" s="66"/>
      <c r="G73" s="74"/>
      <c r="H73" s="75"/>
      <c r="I73" s="75"/>
      <c r="J73" s="75"/>
      <c r="K73" s="76"/>
      <c r="L73" s="42"/>
    </row>
    <row r="74" spans="1:12" ht="13.5" customHeight="1" x14ac:dyDescent="0.25">
      <c r="A74" s="42"/>
      <c r="B74" s="61"/>
      <c r="C74" s="69"/>
      <c r="D74" s="67" t="s">
        <v>6</v>
      </c>
      <c r="E74" s="65"/>
      <c r="F74" s="66"/>
      <c r="G74" s="74"/>
      <c r="H74" s="75"/>
      <c r="I74" s="75"/>
      <c r="J74" s="75"/>
      <c r="K74" s="76"/>
      <c r="L74" s="42"/>
    </row>
    <row r="75" spans="1:12" ht="17.25" customHeight="1" x14ac:dyDescent="0.25">
      <c r="A75" s="42"/>
      <c r="B75" s="63"/>
      <c r="C75" s="70"/>
      <c r="D75" s="15" t="s">
        <v>24</v>
      </c>
      <c r="E75" s="17">
        <v>1</v>
      </c>
      <c r="F75" s="16"/>
      <c r="G75" s="74"/>
      <c r="H75" s="75"/>
      <c r="I75" s="75"/>
      <c r="J75" s="75"/>
      <c r="K75" s="76"/>
      <c r="L75" s="42"/>
    </row>
    <row r="76" spans="1:12" x14ac:dyDescent="0.25">
      <c r="A76" s="41"/>
      <c r="B76" s="44" t="s">
        <v>17</v>
      </c>
      <c r="C76" s="45"/>
      <c r="D76" s="50"/>
      <c r="E76" s="51"/>
      <c r="F76" s="52"/>
      <c r="G76" s="59" t="str">
        <f>"("&amp;E71&amp;"+" &amp;D23&amp; "*" &amp;E72&amp; ")*" &amp;D73/100&amp; "*1000*0,05*"&amp;E75</f>
        <v>(90+2903*0,01)*0,02*1000*0,05*1</v>
      </c>
      <c r="H76" s="60"/>
      <c r="I76" s="60"/>
      <c r="J76" s="60"/>
      <c r="K76" s="60"/>
      <c r="L76" s="41">
        <f>(E71+D23*E72)*(D73/100)*1000*0.05*E75</f>
        <v>119.03000000000003</v>
      </c>
    </row>
    <row r="77" spans="1:12" x14ac:dyDescent="0.25">
      <c r="A77" s="42"/>
      <c r="B77" s="46"/>
      <c r="C77" s="47"/>
      <c r="D77" s="53"/>
      <c r="E77" s="54"/>
      <c r="F77" s="55"/>
      <c r="G77" s="61"/>
      <c r="H77" s="62"/>
      <c r="I77" s="62"/>
      <c r="J77" s="62"/>
      <c r="K77" s="62"/>
      <c r="L77" s="42"/>
    </row>
    <row r="78" spans="1:12" ht="15.75" customHeight="1" x14ac:dyDescent="0.25">
      <c r="A78" s="43"/>
      <c r="B78" s="48"/>
      <c r="C78" s="49"/>
      <c r="D78" s="56"/>
      <c r="E78" s="57"/>
      <c r="F78" s="58"/>
      <c r="G78" s="63"/>
      <c r="H78" s="64"/>
      <c r="I78" s="64"/>
      <c r="J78" s="64"/>
      <c r="K78" s="64"/>
      <c r="L78" s="43"/>
    </row>
    <row r="79" spans="1:12" ht="0.75" customHeight="1" x14ac:dyDescent="0.25">
      <c r="A79" s="41"/>
      <c r="B79" s="59"/>
      <c r="C79" s="68"/>
      <c r="D79" s="23"/>
      <c r="E79" s="13"/>
      <c r="F79" s="1"/>
      <c r="G79" s="71"/>
      <c r="H79" s="72"/>
      <c r="I79" s="72"/>
      <c r="J79" s="72"/>
      <c r="K79" s="73"/>
      <c r="L79" s="41"/>
    </row>
    <row r="80" spans="1:12" hidden="1" x14ac:dyDescent="0.25">
      <c r="A80" s="42"/>
      <c r="B80" s="61"/>
      <c r="C80" s="69"/>
      <c r="D80" s="21"/>
      <c r="E80" s="4"/>
      <c r="F80" s="3"/>
      <c r="G80" s="74"/>
      <c r="H80" s="75"/>
      <c r="I80" s="75"/>
      <c r="J80" s="75"/>
      <c r="K80" s="76"/>
      <c r="L80" s="42"/>
    </row>
    <row r="81" spans="1:12" hidden="1" x14ac:dyDescent="0.25">
      <c r="A81" s="42"/>
      <c r="B81" s="61"/>
      <c r="C81" s="69"/>
      <c r="D81" s="20"/>
      <c r="E81" s="65"/>
      <c r="F81" s="66"/>
      <c r="G81" s="74"/>
      <c r="H81" s="75"/>
      <c r="I81" s="75"/>
      <c r="J81" s="75"/>
      <c r="K81" s="76"/>
      <c r="L81" s="42"/>
    </row>
    <row r="82" spans="1:12" ht="15.75" hidden="1" customHeight="1" x14ac:dyDescent="0.25">
      <c r="A82" s="42"/>
      <c r="B82" s="61"/>
      <c r="C82" s="69"/>
      <c r="D82" s="67"/>
      <c r="E82" s="65"/>
      <c r="F82" s="66"/>
      <c r="G82" s="74"/>
      <c r="H82" s="75"/>
      <c r="I82" s="75"/>
      <c r="J82" s="75"/>
      <c r="K82" s="76"/>
      <c r="L82" s="42"/>
    </row>
    <row r="83" spans="1:12" ht="15" hidden="1" customHeight="1" x14ac:dyDescent="0.25">
      <c r="A83" s="42"/>
      <c r="B83" s="63"/>
      <c r="C83" s="70"/>
      <c r="D83" s="15"/>
      <c r="E83" s="17"/>
      <c r="F83" s="16"/>
      <c r="G83" s="74"/>
      <c r="H83" s="75"/>
      <c r="I83" s="75"/>
      <c r="J83" s="75"/>
      <c r="K83" s="76"/>
      <c r="L83" s="42"/>
    </row>
    <row r="84" spans="1:12" hidden="1" x14ac:dyDescent="0.25">
      <c r="A84" s="41"/>
      <c r="B84" s="44"/>
      <c r="C84" s="45"/>
      <c r="D84" s="50"/>
      <c r="E84" s="51"/>
      <c r="F84" s="52"/>
      <c r="G84" s="59"/>
      <c r="H84" s="60"/>
      <c r="I84" s="60"/>
      <c r="J84" s="60"/>
      <c r="K84" s="60"/>
      <c r="L84" s="41"/>
    </row>
    <row r="85" spans="1:12" hidden="1" x14ac:dyDescent="0.25">
      <c r="A85" s="42"/>
      <c r="B85" s="46"/>
      <c r="C85" s="47"/>
      <c r="D85" s="53"/>
      <c r="E85" s="54"/>
      <c r="F85" s="55"/>
      <c r="G85" s="61"/>
      <c r="H85" s="62"/>
      <c r="I85" s="62"/>
      <c r="J85" s="62"/>
      <c r="K85" s="62"/>
      <c r="L85" s="42"/>
    </row>
    <row r="86" spans="1:12" hidden="1" x14ac:dyDescent="0.25">
      <c r="A86" s="43"/>
      <c r="B86" s="48"/>
      <c r="C86" s="49"/>
      <c r="D86" s="56"/>
      <c r="E86" s="57"/>
      <c r="F86" s="58"/>
      <c r="G86" s="63"/>
      <c r="H86" s="64"/>
      <c r="I86" s="64"/>
      <c r="J86" s="64"/>
      <c r="K86" s="64"/>
      <c r="L86" s="43"/>
    </row>
    <row r="87" spans="1:12" ht="15" hidden="1" customHeight="1" x14ac:dyDescent="0.25">
      <c r="A87" s="41"/>
      <c r="B87" s="59"/>
      <c r="C87" s="68"/>
      <c r="D87" s="23"/>
      <c r="E87" s="13"/>
      <c r="F87" s="1"/>
      <c r="G87" s="71"/>
      <c r="H87" s="72"/>
      <c r="I87" s="72"/>
      <c r="J87" s="72"/>
      <c r="K87" s="73"/>
      <c r="L87" s="41"/>
    </row>
    <row r="88" spans="1:12" ht="14.25" hidden="1" customHeight="1" x14ac:dyDescent="0.25">
      <c r="A88" s="42"/>
      <c r="B88" s="61"/>
      <c r="C88" s="69"/>
      <c r="D88" s="21"/>
      <c r="E88" s="4"/>
      <c r="F88" s="3"/>
      <c r="G88" s="74"/>
      <c r="H88" s="75"/>
      <c r="I88" s="75"/>
      <c r="J88" s="75"/>
      <c r="K88" s="76"/>
      <c r="L88" s="42"/>
    </row>
    <row r="89" spans="1:12" ht="17.25" hidden="1" customHeight="1" x14ac:dyDescent="0.25">
      <c r="A89" s="42"/>
      <c r="B89" s="61"/>
      <c r="C89" s="69"/>
      <c r="D89" s="20"/>
      <c r="E89" s="65"/>
      <c r="F89" s="66"/>
      <c r="G89" s="74"/>
      <c r="H89" s="75"/>
      <c r="I89" s="75"/>
      <c r="J89" s="75"/>
      <c r="K89" s="76"/>
      <c r="L89" s="42"/>
    </row>
    <row r="90" spans="1:12" ht="15" hidden="1" customHeight="1" x14ac:dyDescent="0.25">
      <c r="A90" s="42"/>
      <c r="B90" s="61"/>
      <c r="C90" s="69"/>
      <c r="D90" s="67"/>
      <c r="E90" s="65"/>
      <c r="F90" s="66"/>
      <c r="G90" s="74"/>
      <c r="H90" s="75"/>
      <c r="I90" s="75"/>
      <c r="J90" s="75"/>
      <c r="K90" s="76"/>
      <c r="L90" s="42"/>
    </row>
    <row r="91" spans="1:12" hidden="1" x14ac:dyDescent="0.25">
      <c r="A91" s="42"/>
      <c r="B91" s="63"/>
      <c r="C91" s="70"/>
      <c r="D91" s="15"/>
      <c r="E91" s="17"/>
      <c r="F91" s="16"/>
      <c r="G91" s="74"/>
      <c r="H91" s="75"/>
      <c r="I91" s="75"/>
      <c r="J91" s="75"/>
      <c r="K91" s="76"/>
      <c r="L91" s="42"/>
    </row>
    <row r="92" spans="1:12" hidden="1" x14ac:dyDescent="0.25">
      <c r="A92" s="41"/>
      <c r="B92" s="44"/>
      <c r="C92" s="45"/>
      <c r="D92" s="50"/>
      <c r="E92" s="51"/>
      <c r="F92" s="52"/>
      <c r="G92" s="59"/>
      <c r="H92" s="60"/>
      <c r="I92" s="60"/>
      <c r="J92" s="60"/>
      <c r="K92" s="60"/>
      <c r="L92" s="41"/>
    </row>
    <row r="93" spans="1:12" hidden="1" x14ac:dyDescent="0.25">
      <c r="A93" s="42"/>
      <c r="B93" s="46"/>
      <c r="C93" s="47"/>
      <c r="D93" s="53"/>
      <c r="E93" s="54"/>
      <c r="F93" s="55"/>
      <c r="G93" s="61"/>
      <c r="H93" s="62"/>
      <c r="I93" s="62"/>
      <c r="J93" s="62"/>
      <c r="K93" s="62"/>
      <c r="L93" s="42"/>
    </row>
    <row r="94" spans="1:12" ht="15" hidden="1" customHeight="1" x14ac:dyDescent="0.25">
      <c r="A94" s="43"/>
      <c r="B94" s="48"/>
      <c r="C94" s="49"/>
      <c r="D94" s="56"/>
      <c r="E94" s="57"/>
      <c r="F94" s="58"/>
      <c r="G94" s="63"/>
      <c r="H94" s="64"/>
      <c r="I94" s="64"/>
      <c r="J94" s="64"/>
      <c r="K94" s="64"/>
      <c r="L94" s="43"/>
    </row>
    <row r="95" spans="1:12" ht="15" hidden="1" customHeight="1" x14ac:dyDescent="0.25">
      <c r="A95" s="41"/>
      <c r="B95" s="59"/>
      <c r="C95" s="68"/>
      <c r="D95" s="23"/>
      <c r="E95" s="13"/>
      <c r="F95" s="1"/>
      <c r="G95" s="71"/>
      <c r="H95" s="72"/>
      <c r="I95" s="72"/>
      <c r="J95" s="72"/>
      <c r="K95" s="73"/>
      <c r="L95" s="41"/>
    </row>
    <row r="96" spans="1:12" ht="15" hidden="1" customHeight="1" x14ac:dyDescent="0.25">
      <c r="A96" s="42"/>
      <c r="B96" s="61"/>
      <c r="C96" s="69"/>
      <c r="D96" s="21"/>
      <c r="E96" s="4"/>
      <c r="F96" s="3"/>
      <c r="G96" s="74"/>
      <c r="H96" s="75"/>
      <c r="I96" s="75"/>
      <c r="J96" s="75"/>
      <c r="K96" s="76"/>
      <c r="L96" s="42"/>
    </row>
    <row r="97" spans="1:12" hidden="1" x14ac:dyDescent="0.25">
      <c r="A97" s="42"/>
      <c r="B97" s="61"/>
      <c r="C97" s="69"/>
      <c r="D97" s="20"/>
      <c r="E97" s="65"/>
      <c r="F97" s="66"/>
      <c r="G97" s="74"/>
      <c r="H97" s="75"/>
      <c r="I97" s="75"/>
      <c r="J97" s="75"/>
      <c r="K97" s="76"/>
      <c r="L97" s="42"/>
    </row>
    <row r="98" spans="1:12" hidden="1" x14ac:dyDescent="0.25">
      <c r="A98" s="42"/>
      <c r="B98" s="61"/>
      <c r="C98" s="69"/>
      <c r="D98" s="67"/>
      <c r="E98" s="65"/>
      <c r="F98" s="66"/>
      <c r="G98" s="74"/>
      <c r="H98" s="75"/>
      <c r="I98" s="75"/>
      <c r="J98" s="75"/>
      <c r="K98" s="76"/>
      <c r="L98" s="42"/>
    </row>
    <row r="99" spans="1:12" hidden="1" x14ac:dyDescent="0.25">
      <c r="A99" s="42"/>
      <c r="B99" s="63"/>
      <c r="C99" s="70"/>
      <c r="D99" s="15"/>
      <c r="E99" s="17"/>
      <c r="F99" s="16"/>
      <c r="G99" s="74"/>
      <c r="H99" s="75"/>
      <c r="I99" s="75"/>
      <c r="J99" s="75"/>
      <c r="K99" s="76"/>
      <c r="L99" s="42"/>
    </row>
    <row r="100" spans="1:12" hidden="1" x14ac:dyDescent="0.25">
      <c r="A100" s="41"/>
      <c r="B100" s="44"/>
      <c r="C100" s="45"/>
      <c r="D100" s="50"/>
      <c r="E100" s="51"/>
      <c r="F100" s="52"/>
      <c r="G100" s="59"/>
      <c r="H100" s="60"/>
      <c r="I100" s="60"/>
      <c r="J100" s="60"/>
      <c r="K100" s="60"/>
      <c r="L100" s="41"/>
    </row>
    <row r="101" spans="1:12" hidden="1" x14ac:dyDescent="0.25">
      <c r="A101" s="42"/>
      <c r="B101" s="46"/>
      <c r="C101" s="47"/>
      <c r="D101" s="53"/>
      <c r="E101" s="54"/>
      <c r="F101" s="55"/>
      <c r="G101" s="61"/>
      <c r="H101" s="62"/>
      <c r="I101" s="62"/>
      <c r="J101" s="62"/>
      <c r="K101" s="62"/>
      <c r="L101" s="42"/>
    </row>
    <row r="102" spans="1:12" hidden="1" x14ac:dyDescent="0.25">
      <c r="A102" s="43"/>
      <c r="B102" s="48"/>
      <c r="C102" s="49"/>
      <c r="D102" s="56"/>
      <c r="E102" s="57"/>
      <c r="F102" s="58"/>
      <c r="G102" s="63"/>
      <c r="H102" s="64"/>
      <c r="I102" s="64"/>
      <c r="J102" s="64"/>
      <c r="K102" s="64"/>
      <c r="L102" s="43"/>
    </row>
    <row r="103" spans="1:12" x14ac:dyDescent="0.25">
      <c r="A103" s="7"/>
      <c r="B103" s="92" t="s">
        <v>18</v>
      </c>
      <c r="C103" s="93"/>
      <c r="D103" s="94"/>
      <c r="E103" s="95"/>
      <c r="F103" s="96"/>
      <c r="G103" s="94"/>
      <c r="H103" s="95"/>
      <c r="I103" s="95"/>
      <c r="J103" s="95"/>
      <c r="K103" s="96"/>
      <c r="L103" s="14">
        <f>SUM(L24:L102)</f>
        <v>7296.4698273600015</v>
      </c>
    </row>
    <row r="104" spans="1:12" x14ac:dyDescent="0.25">
      <c r="A104" s="106"/>
      <c r="B104" s="44">
        <v>3.92</v>
      </c>
      <c r="C104" s="45"/>
      <c r="D104" s="59" t="s">
        <v>19</v>
      </c>
      <c r="E104" s="60"/>
      <c r="F104" s="68"/>
      <c r="G104" s="50"/>
      <c r="H104" s="51"/>
      <c r="I104" s="51"/>
      <c r="J104" s="51"/>
      <c r="K104" s="52"/>
      <c r="L104" s="77">
        <f>ROUND(L103*B104,2)</f>
        <v>28602.16</v>
      </c>
    </row>
    <row r="105" spans="1:12" x14ac:dyDescent="0.25">
      <c r="A105" s="107"/>
      <c r="B105" s="46"/>
      <c r="C105" s="47"/>
      <c r="D105" s="61"/>
      <c r="E105" s="62"/>
      <c r="F105" s="69"/>
      <c r="G105" s="53"/>
      <c r="H105" s="54"/>
      <c r="I105" s="54"/>
      <c r="J105" s="54"/>
      <c r="K105" s="55"/>
      <c r="L105" s="78"/>
    </row>
    <row r="106" spans="1:12" x14ac:dyDescent="0.25">
      <c r="A106" s="107"/>
      <c r="B106" s="46"/>
      <c r="C106" s="47"/>
      <c r="D106" s="61"/>
      <c r="E106" s="62"/>
      <c r="F106" s="69"/>
      <c r="G106" s="53"/>
      <c r="H106" s="54"/>
      <c r="I106" s="54"/>
      <c r="J106" s="54"/>
      <c r="K106" s="55"/>
      <c r="L106" s="78"/>
    </row>
    <row r="107" spans="1:12" x14ac:dyDescent="0.25">
      <c r="A107" s="108"/>
      <c r="B107" s="48"/>
      <c r="C107" s="49"/>
      <c r="D107" s="63"/>
      <c r="E107" s="64"/>
      <c r="F107" s="70"/>
      <c r="G107" s="56"/>
      <c r="H107" s="57"/>
      <c r="I107" s="57"/>
      <c r="J107" s="57"/>
      <c r="K107" s="58"/>
      <c r="L107" s="79"/>
    </row>
    <row r="108" spans="1:12" s="5" customFormat="1" x14ac:dyDescent="0.25">
      <c r="A108" s="28"/>
      <c r="B108" s="26" t="s">
        <v>30</v>
      </c>
      <c r="C108" s="27"/>
      <c r="D108" s="24"/>
      <c r="E108" s="33"/>
      <c r="F108" s="25"/>
      <c r="G108" s="29" t="s">
        <v>31</v>
      </c>
      <c r="H108" s="30"/>
      <c r="I108" s="30"/>
      <c r="J108" s="30"/>
      <c r="K108" s="31"/>
      <c r="L108" s="32">
        <f>355729/1.18*0.8/100</f>
        <v>2411.7220338983052</v>
      </c>
    </row>
    <row r="109" spans="1:12" x14ac:dyDescent="0.25">
      <c r="A109" s="7"/>
      <c r="B109" s="34" t="s">
        <v>20</v>
      </c>
      <c r="C109" s="35"/>
      <c r="D109" s="38"/>
      <c r="E109" s="39"/>
      <c r="F109" s="40"/>
      <c r="G109" s="38"/>
      <c r="H109" s="39"/>
      <c r="I109" s="39"/>
      <c r="J109" s="39"/>
      <c r="K109" s="40"/>
      <c r="L109" s="14">
        <f>(L108+L104)*0.18</f>
        <v>5582.4987661016949</v>
      </c>
    </row>
    <row r="110" spans="1:12" x14ac:dyDescent="0.25">
      <c r="A110" s="7"/>
      <c r="B110" s="36" t="s">
        <v>21</v>
      </c>
      <c r="C110" s="37"/>
      <c r="D110" s="38"/>
      <c r="E110" s="39"/>
      <c r="F110" s="40"/>
      <c r="G110" s="38"/>
      <c r="H110" s="39"/>
      <c r="I110" s="39"/>
      <c r="J110" s="39"/>
      <c r="K110" s="40"/>
      <c r="L110" s="14">
        <f>L104+L108+L109</f>
        <v>36596.380799999999</v>
      </c>
    </row>
    <row r="112" spans="1:12" x14ac:dyDescent="0.25">
      <c r="A112" s="91" t="s">
        <v>22</v>
      </c>
      <c r="B112" s="91"/>
      <c r="C112" s="91"/>
      <c r="D112" s="91"/>
      <c r="E112" s="91"/>
      <c r="F112" s="91"/>
      <c r="G112" s="91"/>
      <c r="H112" s="91"/>
      <c r="I112" s="91"/>
      <c r="J112" s="91"/>
      <c r="K112" s="91"/>
      <c r="L112" s="91"/>
    </row>
    <row r="113" spans="1:12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</row>
    <row r="114" spans="1:12" x14ac:dyDescent="0.25">
      <c r="A114" s="91" t="s">
        <v>23</v>
      </c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</row>
  </sheetData>
  <mergeCells count="138">
    <mergeCell ref="G24:K26"/>
    <mergeCell ref="D45:F45"/>
    <mergeCell ref="A31:A34"/>
    <mergeCell ref="A35:A38"/>
    <mergeCell ref="A1:L3"/>
    <mergeCell ref="B24:C26"/>
    <mergeCell ref="G21:K21"/>
    <mergeCell ref="G22:K22"/>
    <mergeCell ref="G23:K23"/>
    <mergeCell ref="E25:F25"/>
    <mergeCell ref="E28:F28"/>
    <mergeCell ref="D29:F29"/>
    <mergeCell ref="B21:C21"/>
    <mergeCell ref="B22:C22"/>
    <mergeCell ref="B23:C23"/>
    <mergeCell ref="D23:F23"/>
    <mergeCell ref="D21:F21"/>
    <mergeCell ref="D22:F22"/>
    <mergeCell ref="D26:F26"/>
    <mergeCell ref="A24:A26"/>
    <mergeCell ref="A27:A30"/>
    <mergeCell ref="B27:C30"/>
    <mergeCell ref="A18:L19"/>
    <mergeCell ref="A15:L16"/>
    <mergeCell ref="G27:K30"/>
    <mergeCell ref="B104:C107"/>
    <mergeCell ref="A104:A107"/>
    <mergeCell ref="G104:K107"/>
    <mergeCell ref="G31:K34"/>
    <mergeCell ref="L31:L34"/>
    <mergeCell ref="L35:L38"/>
    <mergeCell ref="A10:L13"/>
    <mergeCell ref="A8:L8"/>
    <mergeCell ref="L24:L26"/>
    <mergeCell ref="L27:L30"/>
    <mergeCell ref="L39:L42"/>
    <mergeCell ref="L43:L46"/>
    <mergeCell ref="B31:C34"/>
    <mergeCell ref="E32:F32"/>
    <mergeCell ref="D33:F33"/>
    <mergeCell ref="A39:A42"/>
    <mergeCell ref="B39:C42"/>
    <mergeCell ref="G39:K42"/>
    <mergeCell ref="E40:F40"/>
    <mergeCell ref="D41:F41"/>
    <mergeCell ref="A43:A46"/>
    <mergeCell ref="B43:C46"/>
    <mergeCell ref="G43:K46"/>
    <mergeCell ref="E44:F44"/>
    <mergeCell ref="L55:L59"/>
    <mergeCell ref="G55:K59"/>
    <mergeCell ref="B55:C59"/>
    <mergeCell ref="E36:F36"/>
    <mergeCell ref="D37:F37"/>
    <mergeCell ref="B35:C38"/>
    <mergeCell ref="G35:K38"/>
    <mergeCell ref="A112:L112"/>
    <mergeCell ref="G60:K62"/>
    <mergeCell ref="D60:F62"/>
    <mergeCell ref="B60:C62"/>
    <mergeCell ref="E57:F57"/>
    <mergeCell ref="D58:F58"/>
    <mergeCell ref="L84:L86"/>
    <mergeCell ref="L71:L75"/>
    <mergeCell ref="A76:A78"/>
    <mergeCell ref="B76:C78"/>
    <mergeCell ref="D76:F78"/>
    <mergeCell ref="G76:K78"/>
    <mergeCell ref="L76:L78"/>
    <mergeCell ref="G79:K83"/>
    <mergeCell ref="E81:F81"/>
    <mergeCell ref="D82:F82"/>
    <mergeCell ref="A114:L114"/>
    <mergeCell ref="E65:F65"/>
    <mergeCell ref="D66:F66"/>
    <mergeCell ref="A68:A70"/>
    <mergeCell ref="B68:C70"/>
    <mergeCell ref="D68:F70"/>
    <mergeCell ref="G68:K70"/>
    <mergeCell ref="L68:L70"/>
    <mergeCell ref="L104:L107"/>
    <mergeCell ref="D104:F107"/>
    <mergeCell ref="B103:C103"/>
    <mergeCell ref="D103:F103"/>
    <mergeCell ref="G103:K103"/>
    <mergeCell ref="E73:F73"/>
    <mergeCell ref="A84:A86"/>
    <mergeCell ref="B84:C86"/>
    <mergeCell ref="D84:F86"/>
    <mergeCell ref="G84:K86"/>
    <mergeCell ref="L79:L83"/>
    <mergeCell ref="D74:F74"/>
    <mergeCell ref="A79:A83"/>
    <mergeCell ref="B79:C83"/>
    <mergeCell ref="A71:A75"/>
    <mergeCell ref="B71:C75"/>
    <mergeCell ref="G71:K75"/>
    <mergeCell ref="L47:L50"/>
    <mergeCell ref="E48:F48"/>
    <mergeCell ref="D49:F49"/>
    <mergeCell ref="A51:A54"/>
    <mergeCell ref="B51:C54"/>
    <mergeCell ref="G51:K54"/>
    <mergeCell ref="L51:L54"/>
    <mergeCell ref="E52:F52"/>
    <mergeCell ref="D53:F53"/>
    <mergeCell ref="A47:A50"/>
    <mergeCell ref="B47:C50"/>
    <mergeCell ref="G47:K50"/>
    <mergeCell ref="A55:A59"/>
    <mergeCell ref="A63:A67"/>
    <mergeCell ref="G63:K67"/>
    <mergeCell ref="L63:L67"/>
    <mergeCell ref="B63:C67"/>
    <mergeCell ref="L60:L62"/>
    <mergeCell ref="A60:A62"/>
    <mergeCell ref="A100:A102"/>
    <mergeCell ref="B100:C102"/>
    <mergeCell ref="D100:F102"/>
    <mergeCell ref="G100:K102"/>
    <mergeCell ref="L100:L102"/>
    <mergeCell ref="L87:L91"/>
    <mergeCell ref="E89:F89"/>
    <mergeCell ref="D90:F90"/>
    <mergeCell ref="A92:A94"/>
    <mergeCell ref="B92:C94"/>
    <mergeCell ref="D92:F94"/>
    <mergeCell ref="G92:K94"/>
    <mergeCell ref="L92:L94"/>
    <mergeCell ref="A95:A99"/>
    <mergeCell ref="B95:C99"/>
    <mergeCell ref="G95:K99"/>
    <mergeCell ref="L95:L99"/>
    <mergeCell ref="E97:F97"/>
    <mergeCell ref="D98:F98"/>
    <mergeCell ref="A87:A91"/>
    <mergeCell ref="B87:C91"/>
    <mergeCell ref="G87:K91"/>
  </mergeCells>
  <pageMargins left="0" right="0" top="0" bottom="0" header="0" footer="0"/>
  <pageSetup paperSize="9" scale="95" orientation="portrait" r:id="rId1"/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maksimikys</dc:creator>
  <cp:lastModifiedBy>User03</cp:lastModifiedBy>
  <cp:lastPrinted>2016-09-15T13:33:24Z</cp:lastPrinted>
  <dcterms:created xsi:type="dcterms:W3CDTF">2016-09-14T04:56:24Z</dcterms:created>
  <dcterms:modified xsi:type="dcterms:W3CDTF">2016-10-12T06:56:09Z</dcterms:modified>
</cp:coreProperties>
</file>